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lvana\Desktop\Silvana\DATOS ABIERTOS\PLAN DE APERTURA DATOS ABIERTOS\CENSO 2010\"/>
    </mc:Choice>
  </mc:AlternateContent>
  <bookViews>
    <workbookView xWindow="-1245" yWindow="180" windowWidth="12120" windowHeight="8580" activeTab="2"/>
  </bookViews>
  <sheets>
    <sheet name="Poblacion-estructural" sheetId="1" r:id="rId1"/>
    <sheet name="Otros Indicadores" sheetId="3" r:id="rId2"/>
    <sheet name="Histograma" sheetId="4" r:id="rId3"/>
  </sheets>
  <definedNames>
    <definedName name="_xlnm._FilterDatabase" localSheetId="0" hidden="1">'Poblacion-estructural'!$A$5:$E$69</definedName>
    <definedName name="_xlnm.Print_Area" localSheetId="0">'Poblacion-estructural'!$A$1:$G$63</definedName>
  </definedNames>
  <calcPr calcId="162913"/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C22" i="4"/>
  <c r="D42" i="3" l="1"/>
  <c r="C42" i="3"/>
  <c r="D41" i="3"/>
  <c r="C41" i="3"/>
  <c r="D28" i="3"/>
  <c r="C28" i="3"/>
  <c r="C20" i="3"/>
  <c r="J6" i="3"/>
</calcChain>
</file>

<file path=xl/sharedStrings.xml><?xml version="1.0" encoding="utf-8"?>
<sst xmlns="http://schemas.openxmlformats.org/spreadsheetml/2006/main" count="142" uniqueCount="108">
  <si>
    <t>Edad</t>
  </si>
  <si>
    <t>Población total</t>
  </si>
  <si>
    <t>Índice de masculinidad</t>
  </si>
  <si>
    <t>Varones</t>
  </si>
  <si>
    <t>Mujeres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</si>
  <si>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</si>
  <si>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</si>
  <si>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</si>
  <si>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</si>
  <si>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</si>
  <si>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</si>
  <si>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</si>
  <si>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</si>
  <si>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</si>
  <si>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</si>
  <si>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</si>
  <si>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</si>
  <si>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</si>
  <si>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</si>
  <si>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</si>
  <si>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</si>
  <si>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</si>
  <si>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</si>
  <si>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</si>
  <si>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</si>
  <si>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</si>
  <si>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</si>
  <si>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 xml:space="preserve"> </t>
  </si>
  <si>
    <t>0-14</t>
  </si>
  <si>
    <t>65 y más</t>
  </si>
  <si>
    <t>Mujeres en edad fértil</t>
  </si>
  <si>
    <t>Población total por sexo e índice de masculinidad, según grupos quinquenales de edad. Año 2010</t>
  </si>
  <si>
    <t>Definiciones:</t>
  </si>
  <si>
    <t>Expresa el número de inactivos que potencialmente deben sostener económicamente los individuos en edad activa.</t>
  </si>
  <si>
    <t>TOTAL</t>
  </si>
  <si>
    <t>0-14 años</t>
  </si>
  <si>
    <t>65 años y más</t>
  </si>
  <si>
    <t>Cantidad de habitantes</t>
  </si>
  <si>
    <t>Indicadores de la dinámica</t>
  </si>
  <si>
    <t>por mil</t>
  </si>
  <si>
    <t>Superficie</t>
  </si>
  <si>
    <t>Densidad</t>
  </si>
  <si>
    <t>Participación en la población provincial</t>
  </si>
  <si>
    <r>
      <t>km</t>
    </r>
    <r>
      <rPr>
        <vertAlign val="superscript"/>
        <sz val="8"/>
        <rFont val="Arial"/>
        <family val="2"/>
      </rPr>
      <t>2</t>
    </r>
  </si>
  <si>
    <t>Hogares</t>
  </si>
  <si>
    <t>Cantidad de hogares</t>
  </si>
  <si>
    <t>Población en hogares</t>
  </si>
  <si>
    <t>Promedio de personas por hogar</t>
  </si>
  <si>
    <t>Promedio hogares por vivienda</t>
  </si>
  <si>
    <t>Promedio de población por vivienda</t>
  </si>
  <si>
    <t>Viviendas particulares habitadas</t>
  </si>
  <si>
    <t>Viviendas en buenas condiciones de habitablidad</t>
  </si>
  <si>
    <t>Viviendas de tipo inconveniente</t>
  </si>
  <si>
    <t>Edad media</t>
  </si>
  <si>
    <t>Condición</t>
  </si>
  <si>
    <t>Tamaño</t>
  </si>
  <si>
    <t>Indicadores de la distribución</t>
  </si>
  <si>
    <t>15-64 años</t>
  </si>
  <si>
    <t>Índice  de masculinidad</t>
  </si>
  <si>
    <t>15-64</t>
  </si>
  <si>
    <t>Índice de dependencia potencial</t>
  </si>
  <si>
    <r>
      <t>Porcentaje de mujeres en edad fértil:</t>
    </r>
    <r>
      <rPr>
        <sz val="8"/>
        <color indexed="8"/>
        <rFont val="Arial"/>
        <family val="2"/>
      </rPr>
      <t xml:space="preserve"> indica la proporción de mujeres en edad fértil (15 a 49 años) con respecto al total de la población femenina. Expresa el potencial de crecimiento de una población.</t>
    </r>
  </si>
  <si>
    <r>
      <t>Nota:</t>
    </r>
    <r>
      <rPr>
        <sz val="8"/>
        <color indexed="8"/>
        <rFont val="Arial"/>
        <family val="2"/>
      </rPr>
      <t xml:space="preserve"> la población total incluye a las personas viviendo en situación de calle y en viviendas colectivas</t>
    </r>
  </si>
  <si>
    <r>
      <t>Viviendas de tipo inconveniente:</t>
    </r>
    <r>
      <rPr>
        <sz val="8"/>
        <color indexed="8"/>
        <rFont val="Arial"/>
        <family val="2"/>
      </rPr>
      <t xml:space="preserve"> incluye ranchos, casillas,  piezas de inquilinato, locales no construídos para habitación y vivienda móvil.</t>
    </r>
  </si>
  <si>
    <t>Total de viviendas</t>
  </si>
  <si>
    <t>Viviendas colectivas</t>
  </si>
  <si>
    <t>Cantidad</t>
  </si>
  <si>
    <t>Viviendas deshabitadas</t>
  </si>
  <si>
    <r>
      <t>Edad media</t>
    </r>
    <r>
      <rPr>
        <sz val="8"/>
        <color indexed="8"/>
        <rFont val="Arial"/>
        <family val="2"/>
      </rPr>
      <t xml:space="preserve">: edad promedio de la población. </t>
    </r>
  </si>
  <si>
    <r>
      <t>Índice de masculinidad:</t>
    </r>
    <r>
      <rPr>
        <sz val="8"/>
        <color indexed="8"/>
        <rFont val="Arial"/>
        <family val="2"/>
      </rPr>
      <t xml:space="preserve"> indica la cantidad de varones por cada 100 mujeres.</t>
    </r>
  </si>
  <si>
    <t>1991-2001</t>
  </si>
  <si>
    <t>2001-2010</t>
  </si>
  <si>
    <t>hogares/ vivienda</t>
  </si>
  <si>
    <t>población/ vivienda</t>
  </si>
  <si>
    <t>personas/ hogar</t>
  </si>
  <si>
    <r>
      <t>habitantes/ km</t>
    </r>
    <r>
      <rPr>
        <vertAlign val="superscript"/>
        <sz val="8"/>
        <rFont val="Arial"/>
        <family val="2"/>
      </rPr>
      <t>2</t>
    </r>
  </si>
  <si>
    <t>Notas:</t>
  </si>
  <si>
    <r>
      <t>Promedio de personas por hogar</t>
    </r>
    <r>
      <rPr>
        <sz val="8"/>
        <color indexed="8"/>
        <rFont val="Arial"/>
        <family val="2"/>
      </rPr>
      <t>: se calcula como cociente entre la población en hogares y el total de hogares.</t>
    </r>
  </si>
  <si>
    <r>
      <t>Promedio de personas por vivienda</t>
    </r>
    <r>
      <rPr>
        <sz val="8"/>
        <color indexed="8"/>
        <rFont val="Arial"/>
        <family val="2"/>
      </rPr>
      <t xml:space="preserve"> se calcula como cociente entre la población en hogares y el total viviendas particulares habitadas.</t>
    </r>
  </si>
  <si>
    <r>
      <t>Promedio de hogares por vivienda</t>
    </r>
    <r>
      <rPr>
        <sz val="8"/>
        <color indexed="8"/>
        <rFont val="Arial"/>
        <family val="2"/>
      </rPr>
      <t>: se calcula como cociente entre los hogares y el total de viviendas particulares habitadas.</t>
    </r>
  </si>
  <si>
    <r>
      <t>Viviendas en buenas condiciones de habitabilidad:</t>
    </r>
    <r>
      <rPr>
        <sz val="8"/>
        <color indexed="8"/>
        <rFont val="Arial"/>
        <family val="2"/>
      </rPr>
      <t xml:space="preserve"> incluye casas, departamentos y cuartos de hotel o pensión.</t>
    </r>
  </si>
  <si>
    <t>Fuentes:</t>
  </si>
  <si>
    <t xml:space="preserve">Volumen de población </t>
  </si>
  <si>
    <t>Población</t>
  </si>
  <si>
    <t>Viviendas</t>
  </si>
  <si>
    <t>La población total incluye a las personas viviendo en situación de calle y en viviendas colectivas.</t>
  </si>
  <si>
    <t>La unidad de observación en el Censo Nacional de Población, Hogares y Viviendas 2001 fueron los hogares definidos como la persona o grupo de personas, parientes o no, que viven bajo el mismo techo y comparten los gastos de alimentación. Las viviendas fueron estimadas a partir de la aplicación de la metodología de reconstrucción de viviendas detallada en INDEC, 2004 Censo Nacional de Población, Hogares y Viviendas 2001 (Censo 2001) Metodología para la reconstrucción de las viviendas. DNESyP/DEP/P5/PID Serie  Hábitat y Vivienda DT  Nº 14.</t>
  </si>
  <si>
    <t>PARTIDO PERGAMINO</t>
  </si>
  <si>
    <t>Tasa de incremento intercensal anual media</t>
  </si>
  <si>
    <r>
      <t>Fuente:</t>
    </r>
    <r>
      <rPr>
        <sz val="8"/>
        <color indexed="8"/>
        <rFont val="Arial"/>
        <family val="2"/>
      </rPr>
      <t xml:space="preserve"> INDEC, 2011. Censo Nacional de Población, Hogares y Viviendas 2010 - Total país y provincias - Resultados Definitivos - Variables seleccionadas, Serie B Nº 1.</t>
    </r>
  </si>
  <si>
    <t>Dirección Provincial de Estadística y Planificación General, INDEC, 1999. Situación Demográfica de la provincia de Buenos Aires. Serie Análisis Demográfico N° 21.</t>
  </si>
  <si>
    <t>INDEC, 2005. Censo Nacional de Población, Hogares y Viviendas 2001 - Base de datos. Redatam + SP.</t>
  </si>
  <si>
    <t>INDEC, 2011. Censo Nacional de Población, Hogares y Viviendas 2010 - Total país y provincias - Resultados Definitivos - Variables seleccionadas, Serie B Nº 1.</t>
  </si>
  <si>
    <r>
      <t>Variación absoluta: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expresa el aumento o disminución de la población en un período respecto a la población inicial.</t>
    </r>
  </si>
  <si>
    <r>
      <t xml:space="preserve">Variación relativa: </t>
    </r>
    <r>
      <rPr>
        <sz val="8"/>
        <color indexed="8"/>
        <rFont val="Arial"/>
        <family val="2"/>
      </rPr>
      <t>expresa el aumento o disminución de la población en un período respecto a la población inicial en porcentaje.</t>
    </r>
  </si>
  <si>
    <r>
      <t>Variación intercensal absoluta media anual:</t>
    </r>
    <r>
      <rPr>
        <b/>
        <u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expresa el ritmo de variación de una población en valores absolutos, cuanto aumenta o disminuye en promedio anualmente durante el período intercensal correspondiente.</t>
    </r>
  </si>
  <si>
    <r>
      <t>Tasa de incremento intercensal anual media: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expresa el ritmo de variación de una población, cuanto aumenta o disminuye en promedio anualmente por cada mil habitantes durante el período censal correspondiente.</t>
    </r>
  </si>
  <si>
    <t>Variación intercensal absoluta</t>
  </si>
  <si>
    <t>Variación intercensal relativa</t>
  </si>
  <si>
    <t>Variación intercensal absoluta anual media</t>
  </si>
  <si>
    <t>Indicadores de la estructura de la población. Año 2010</t>
  </si>
  <si>
    <r>
      <t>Índice de dependencia potencial:</t>
    </r>
    <r>
      <rPr>
        <sz val="8"/>
        <color indexed="8"/>
        <rFont val="Arial"/>
        <family val="2"/>
      </rPr>
      <t xml:space="preserve"> es la proporción de población potencialmente no económicamente activa (niños  de 0 A 14 años y
ancianos de 65 años y más) con respecto al total de la población potencialmente económicamente activa (de 15 a 65 años).</t>
    </r>
  </si>
  <si>
    <t>95 y más</t>
  </si>
  <si>
    <t>11-14</t>
  </si>
  <si>
    <t>5-10</t>
  </si>
  <si>
    <t>Mujer</t>
  </si>
  <si>
    <t>Varón</t>
  </si>
  <si>
    <t>Edades Quinquenales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</si>
</sst>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7"/>
      <color indexed="8"/>
      <name val="Helvetica Condensed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color indexed="8"/>
      <name val="Helvetica Condensed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"/>
      <name val="Helvetica Condensed"/>
      <family val="2"/>
    </font>
    <font>
      <u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3" fillId="0" borderId="0" xfId="0" applyFont="1"/>
    <xf numFmtId="165" fontId="3" fillId="0" borderId="0" xfId="0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2" fontId="3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7" fillId="0" borderId="0" xfId="0" applyFont="1"/>
    <xf numFmtId="49" fontId="3" fillId="0" borderId="0" xfId="0" applyNumberFormat="1" applyFont="1" applyAlignment="1">
      <alignment horizontal="justify" wrapText="1"/>
    </xf>
    <xf numFmtId="0" fontId="8" fillId="0" borderId="0" xfId="0" applyFont="1"/>
    <xf numFmtId="166" fontId="3" fillId="0" borderId="0" xfId="0" applyNumberFormat="1" applyFont="1" applyAlignment="1">
      <alignment horizontal="right"/>
    </xf>
    <xf numFmtId="0" fontId="3" fillId="0" borderId="1" xfId="0" applyFont="1" applyBorder="1"/>
    <xf numFmtId="4" fontId="3" fillId="0" borderId="0" xfId="1" applyNumberFormat="1" applyFont="1" applyBorder="1" applyAlignment="1">
      <alignment horizontal="right"/>
    </xf>
    <xf numFmtId="14" fontId="7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0" fontId="7" fillId="0" borderId="0" xfId="0" applyFont="1" applyFill="1" applyBorder="1"/>
    <xf numFmtId="0" fontId="7" fillId="0" borderId="0" xfId="0" applyFont="1" applyFill="1"/>
    <xf numFmtId="3" fontId="7" fillId="0" borderId="0" xfId="0" applyNumberFormat="1" applyFont="1"/>
    <xf numFmtId="166" fontId="7" fillId="0" borderId="0" xfId="0" applyNumberFormat="1" applyFont="1"/>
    <xf numFmtId="164" fontId="7" fillId="0" borderId="0" xfId="0" applyNumberFormat="1" applyFont="1"/>
    <xf numFmtId="0" fontId="7" fillId="0" borderId="0" xfId="0" applyNumberFormat="1" applyFont="1"/>
    <xf numFmtId="10" fontId="7" fillId="0" borderId="0" xfId="0" applyNumberFormat="1" applyFont="1"/>
    <xf numFmtId="0" fontId="4" fillId="3" borderId="0" xfId="0" applyFont="1" applyFill="1" applyBorder="1"/>
    <xf numFmtId="0" fontId="0" fillId="3" borderId="0" xfId="0" applyFill="1" applyBorder="1"/>
    <xf numFmtId="0" fontId="7" fillId="3" borderId="0" xfId="0" applyFont="1" applyFill="1" applyBorder="1"/>
    <xf numFmtId="4" fontId="7" fillId="0" borderId="0" xfId="0" applyNumberFormat="1" applyFont="1"/>
    <xf numFmtId="0" fontId="7" fillId="0" borderId="1" xfId="0" applyFont="1" applyBorder="1"/>
    <xf numFmtId="164" fontId="3" fillId="0" borderId="0" xfId="0" applyNumberFormat="1" applyFont="1"/>
    <xf numFmtId="0" fontId="14" fillId="0" borderId="0" xfId="0" applyFont="1"/>
    <xf numFmtId="0" fontId="14" fillId="0" borderId="0" xfId="0" applyFont="1" applyBorder="1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/>
    <xf numFmtId="0" fontId="7" fillId="0" borderId="0" xfId="0" applyFont="1" applyBorder="1"/>
    <xf numFmtId="165" fontId="7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Border="1"/>
    <xf numFmtId="166" fontId="7" fillId="0" borderId="1" xfId="0" applyNumberFormat="1" applyFont="1" applyBorder="1"/>
    <xf numFmtId="0" fontId="0" fillId="0" borderId="1" xfId="0" applyBorder="1"/>
    <xf numFmtId="49" fontId="15" fillId="0" borderId="0" xfId="0" applyNumberFormat="1" applyFont="1" applyAlignment="1">
      <alignment vertical="center" wrapText="1"/>
    </xf>
    <xf numFmtId="0" fontId="4" fillId="3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wrapText="1"/>
    </xf>
    <xf numFmtId="0" fontId="7" fillId="4" borderId="0" xfId="0" applyFont="1" applyFill="1" applyAlignment="1">
      <alignment horizontal="centerContinuous"/>
    </xf>
    <xf numFmtId="0" fontId="7" fillId="4" borderId="0" xfId="0" applyFont="1" applyFill="1"/>
    <xf numFmtId="2" fontId="3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3" fontId="3" fillId="5" borderId="0" xfId="0" applyNumberFormat="1" applyFont="1" applyFill="1" applyAlignment="1">
      <alignment horizontal="right"/>
    </xf>
    <xf numFmtId="164" fontId="3" fillId="5" borderId="0" xfId="0" applyNumberFormat="1" applyFont="1" applyFill="1" applyAlignment="1">
      <alignment horizontal="right"/>
    </xf>
    <xf numFmtId="0" fontId="3" fillId="0" borderId="0" xfId="0" applyFont="1" applyBorder="1" applyAlignment="1"/>
    <xf numFmtId="10" fontId="3" fillId="0" borderId="0" xfId="0" applyNumberFormat="1" applyFont="1"/>
    <xf numFmtId="10" fontId="3" fillId="0" borderId="0" xfId="0" applyNumberFormat="1" applyFont="1" applyAlignment="1">
      <alignment vertical="top"/>
    </xf>
    <xf numFmtId="0" fontId="4" fillId="2" borderId="0" xfId="0" applyFont="1" applyFill="1"/>
    <xf numFmtId="166" fontId="4" fillId="2" borderId="0" xfId="0" applyNumberFormat="1" applyFont="1" applyFill="1"/>
    <xf numFmtId="0" fontId="5" fillId="0" borderId="0" xfId="0" applyFont="1"/>
    <xf numFmtId="0" fontId="17" fillId="0" borderId="0" xfId="0" applyFont="1"/>
    <xf numFmtId="49" fontId="18" fillId="0" borderId="0" xfId="0" applyNumberFormat="1" applyFont="1" applyAlignment="1">
      <alignment vertical="top"/>
    </xf>
    <xf numFmtId="0" fontId="19" fillId="0" borderId="0" xfId="0" applyFont="1" applyAlignment="1"/>
    <xf numFmtId="0" fontId="3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wrapText="1"/>
    </xf>
    <xf numFmtId="2" fontId="3" fillId="4" borderId="0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4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49" fontId="15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justify" wrapText="1"/>
    </xf>
    <xf numFmtId="49" fontId="15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justify" vertical="center" wrapText="1"/>
    </xf>
    <xf numFmtId="0" fontId="1" fillId="0" borderId="0" xfId="2"/>
    <xf numFmtId="49" fontId="1" fillId="0" borderId="0" xfId="2" applyNumberFormat="1"/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/>
              <a:t>Estructura de la Población </a:t>
            </a:r>
          </a:p>
          <a:p>
            <a:pPr>
              <a:defRPr/>
            </a:pPr>
            <a:r>
              <a:rPr lang="en-US"/>
              <a:t> Partido de Pergamino - Censo 2010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Histograma!$B$1</c:f>
              <c:strCache>
                <c:ptCount val="1"/>
                <c:pt idx="0">
                  <c:v>Varón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Histograma!$A$2:$A$21</c:f>
              <c:strCache>
                <c:ptCount val="20"/>
                <c:pt idx="0">
                  <c:v>0-4</c:v>
                </c:pt>
                <c:pt idx="1">
                  <c:v>5-10</c:v>
                </c:pt>
                <c:pt idx="2">
                  <c:v>11-14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 y más</c:v>
                </c:pt>
              </c:strCache>
            </c:strRef>
          </c:cat>
          <c:val>
            <c:numRef>
              <c:f>Histograma!$B$2:$B$21</c:f>
              <c:numCache>
                <c:formatCode>General</c:formatCode>
                <c:ptCount val="20"/>
                <c:pt idx="0">
                  <c:v>-7.38</c:v>
                </c:pt>
                <c:pt idx="1">
                  <c:v>-8.5500000000000007</c:v>
                </c:pt>
                <c:pt idx="2">
                  <c:v>-8.5500000000000007</c:v>
                </c:pt>
                <c:pt idx="3">
                  <c:v>-8.36</c:v>
                </c:pt>
                <c:pt idx="4">
                  <c:v>-7.74</c:v>
                </c:pt>
                <c:pt idx="5">
                  <c:v>-7.21</c:v>
                </c:pt>
                <c:pt idx="6">
                  <c:v>-6.55</c:v>
                </c:pt>
                <c:pt idx="7">
                  <c:v>-7.25</c:v>
                </c:pt>
                <c:pt idx="8">
                  <c:v>-5.39</c:v>
                </c:pt>
                <c:pt idx="9">
                  <c:v>-5.98</c:v>
                </c:pt>
                <c:pt idx="10">
                  <c:v>-5.81</c:v>
                </c:pt>
                <c:pt idx="11">
                  <c:v>-5.12</c:v>
                </c:pt>
                <c:pt idx="12">
                  <c:v>-4.5999999999999996</c:v>
                </c:pt>
                <c:pt idx="13">
                  <c:v>-3.7</c:v>
                </c:pt>
                <c:pt idx="14">
                  <c:v>-3.09</c:v>
                </c:pt>
                <c:pt idx="15">
                  <c:v>-2.4</c:v>
                </c:pt>
                <c:pt idx="16">
                  <c:v>-1.26</c:v>
                </c:pt>
                <c:pt idx="17">
                  <c:v>-0.82</c:v>
                </c:pt>
                <c:pt idx="18">
                  <c:v>-0.2</c:v>
                </c:pt>
                <c:pt idx="19">
                  <c:v>-0.04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7-4019-9A2A-CEAF8D9547B0}"/>
            </c:ext>
          </c:extLst>
        </c:ser>
        <c:ser>
          <c:idx val="1"/>
          <c:order val="1"/>
          <c:tx>
            <c:strRef>
              <c:f>Histograma!$C$1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A66C3"/>
            </a:solidFill>
            <a:ln>
              <a:noFill/>
            </a:ln>
            <a:effectLst/>
          </c:spPr>
          <c:invertIfNegative val="0"/>
          <c:cat>
            <c:strRef>
              <c:f>Histograma!$A$2:$A$21</c:f>
              <c:strCache>
                <c:ptCount val="20"/>
                <c:pt idx="0">
                  <c:v>0-4</c:v>
                </c:pt>
                <c:pt idx="1">
                  <c:v>5-10</c:v>
                </c:pt>
                <c:pt idx="2">
                  <c:v>11-14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 y más</c:v>
                </c:pt>
              </c:strCache>
            </c:strRef>
          </c:cat>
          <c:val>
            <c:numRef>
              <c:f>Histograma!$C$2:$C$21</c:f>
              <c:numCache>
                <c:formatCode>General</c:formatCode>
                <c:ptCount val="20"/>
                <c:pt idx="0">
                  <c:v>7.18</c:v>
                </c:pt>
                <c:pt idx="1">
                  <c:v>6.95</c:v>
                </c:pt>
                <c:pt idx="2">
                  <c:v>6.67</c:v>
                </c:pt>
                <c:pt idx="3">
                  <c:v>7.96</c:v>
                </c:pt>
                <c:pt idx="4">
                  <c:v>6.41</c:v>
                </c:pt>
                <c:pt idx="5">
                  <c:v>7.48</c:v>
                </c:pt>
                <c:pt idx="6">
                  <c:v>6.16</c:v>
                </c:pt>
                <c:pt idx="7">
                  <c:v>6.5</c:v>
                </c:pt>
                <c:pt idx="8">
                  <c:v>6.18</c:v>
                </c:pt>
                <c:pt idx="9">
                  <c:v>6.62</c:v>
                </c:pt>
                <c:pt idx="10">
                  <c:v>4.83</c:v>
                </c:pt>
                <c:pt idx="11">
                  <c:v>5.73</c:v>
                </c:pt>
                <c:pt idx="12">
                  <c:v>4.33</c:v>
                </c:pt>
                <c:pt idx="13">
                  <c:v>4.2300000000000004</c:v>
                </c:pt>
                <c:pt idx="14">
                  <c:v>3.75</c:v>
                </c:pt>
                <c:pt idx="15">
                  <c:v>3.39</c:v>
                </c:pt>
                <c:pt idx="16">
                  <c:v>2.41</c:v>
                </c:pt>
                <c:pt idx="17">
                  <c:v>2.35</c:v>
                </c:pt>
                <c:pt idx="18">
                  <c:v>0.52</c:v>
                </c:pt>
                <c:pt idx="19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7-4019-9A2A-CEAF8D954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88612815"/>
        <c:axId val="1088622799"/>
      </c:barChart>
      <c:catAx>
        <c:axId val="108861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88622799"/>
        <c:crosses val="autoZero"/>
        <c:auto val="1"/>
        <c:lblAlgn val="ctr"/>
        <c:lblOffset val="100"/>
        <c:noMultiLvlLbl val="0"/>
      </c:catAx>
      <c:valAx>
        <c:axId val="10886227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8861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171450</xdr:rowOff>
    </xdr:from>
    <xdr:to>
      <xdr:col>10</xdr:col>
      <xdr:colOff>390525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workbookViewId="0">
      <selection activeCell="M46" sqref="M46"/>
    </sheetView>
  </sheetViews>
  <sheetFormatPr baseColWidth="10" defaultRowHeight="11.25"/>
  <cols>
    <col min="1" max="1" width="3.7109375" style="12" customWidth="1"/>
    <col min="2" max="4" width="11.85546875" style="6" customWidth="1"/>
    <col min="5" max="5" width="11.85546875" style="7" customWidth="1"/>
    <col min="6" max="6" width="11.85546875" style="12" customWidth="1"/>
    <col min="7" max="7" width="6.28515625" style="66" customWidth="1"/>
    <col min="8" max="16384" width="11.42578125" style="66"/>
  </cols>
  <sheetData>
    <row r="1" spans="2:10" s="71" customFormat="1" ht="19.5" customHeight="1">
      <c r="B1" s="73" t="s">
        <v>87</v>
      </c>
      <c r="C1" s="74"/>
      <c r="D1" s="74"/>
      <c r="E1" s="74"/>
      <c r="F1" s="74"/>
      <c r="G1" s="74"/>
    </row>
    <row r="2" spans="2:10" s="12" customFormat="1" ht="28.5" customHeight="1">
      <c r="B2" s="89" t="s">
        <v>31</v>
      </c>
      <c r="C2" s="90"/>
      <c r="D2" s="90"/>
      <c r="E2" s="90"/>
      <c r="F2" s="90"/>
      <c r="G2" s="90"/>
      <c r="H2" s="66"/>
      <c r="I2" s="66"/>
      <c r="J2" s="66"/>
    </row>
    <row r="3" spans="2:10" s="12" customFormat="1" ht="24" customHeight="1">
      <c r="B3" s="61" t="s">
        <v>0</v>
      </c>
      <c r="C3" s="62" t="s">
        <v>1</v>
      </c>
      <c r="D3" s="63" t="s">
        <v>3</v>
      </c>
      <c r="E3" s="63" t="s">
        <v>4</v>
      </c>
      <c r="F3" s="62" t="s">
        <v>2</v>
      </c>
      <c r="G3" s="66"/>
      <c r="H3" s="66"/>
      <c r="I3" s="66"/>
      <c r="J3" s="66"/>
    </row>
    <row r="4" spans="2:10" s="12" customFormat="1" ht="12.75" customHeight="1">
      <c r="B4" s="2" t="s">
        <v>5</v>
      </c>
      <c r="C4" s="3">
        <v>104590</v>
      </c>
      <c r="D4" s="3">
        <v>49267</v>
      </c>
      <c r="E4" s="3">
        <v>55323</v>
      </c>
      <c r="F4" s="4">
        <v>89.1</v>
      </c>
      <c r="G4" s="66"/>
      <c r="H4" s="66"/>
      <c r="I4" s="66"/>
      <c r="J4" s="66"/>
    </row>
    <row r="5" spans="2:10" s="12" customFormat="1" ht="12.75" customHeight="1">
      <c r="B5" s="5"/>
      <c r="C5" s="6"/>
      <c r="D5" s="6"/>
      <c r="E5" s="6"/>
      <c r="F5" s="7"/>
      <c r="G5" s="66"/>
      <c r="H5" s="66"/>
      <c r="I5" s="66"/>
      <c r="J5" s="66"/>
    </row>
    <row r="6" spans="2:10" s="12" customFormat="1" ht="12.75" customHeight="1">
      <c r="B6" s="5" t="s">
        <v>6</v>
      </c>
      <c r="C6" s="6">
        <v>7665</v>
      </c>
      <c r="D6" s="6">
        <v>3861</v>
      </c>
      <c r="E6" s="6">
        <v>3804</v>
      </c>
      <c r="F6" s="7">
        <v>101.5</v>
      </c>
      <c r="G6" s="66"/>
      <c r="H6" s="66"/>
      <c r="I6" s="66"/>
      <c r="J6" s="66"/>
    </row>
    <row r="7" spans="2:10" s="12" customFormat="1" ht="12.75" customHeight="1">
      <c r="B7" s="5" t="s">
        <v>7</v>
      </c>
      <c r="C7" s="6">
        <v>8200</v>
      </c>
      <c r="D7" s="6">
        <v>4117</v>
      </c>
      <c r="E7" s="6">
        <v>4083</v>
      </c>
      <c r="F7" s="7">
        <v>100.8</v>
      </c>
      <c r="G7" s="66"/>
      <c r="H7" s="66"/>
      <c r="I7" s="66"/>
      <c r="J7" s="66"/>
    </row>
    <row r="8" spans="2:10" s="12" customFormat="1" ht="12.75" customHeight="1">
      <c r="B8" s="5" t="s">
        <v>8</v>
      </c>
      <c r="C8" s="6">
        <v>7602</v>
      </c>
      <c r="D8" s="6">
        <v>3889</v>
      </c>
      <c r="E8" s="6">
        <v>3713</v>
      </c>
      <c r="F8" s="7">
        <v>104.7</v>
      </c>
      <c r="G8" s="66"/>
      <c r="H8" s="66"/>
      <c r="I8" s="66"/>
      <c r="J8" s="66"/>
    </row>
    <row r="9" spans="2:10" s="12" customFormat="1" ht="12.75" customHeight="1">
      <c r="B9" s="5" t="s">
        <v>9</v>
      </c>
      <c r="C9" s="6">
        <v>8644</v>
      </c>
      <c r="D9" s="6">
        <v>4227</v>
      </c>
      <c r="E9" s="6">
        <v>4417</v>
      </c>
      <c r="F9" s="7">
        <v>95.7</v>
      </c>
      <c r="G9" s="66"/>
      <c r="H9" s="66"/>
      <c r="I9" s="66"/>
      <c r="J9" s="66"/>
    </row>
    <row r="10" spans="2:10" s="12" customFormat="1" ht="12.75" customHeight="1">
      <c r="B10" s="5" t="s">
        <v>10</v>
      </c>
      <c r="C10" s="6">
        <v>7552</v>
      </c>
      <c r="D10" s="6">
        <v>3758</v>
      </c>
      <c r="E10" s="6">
        <v>3794</v>
      </c>
      <c r="F10" s="7">
        <v>99.1</v>
      </c>
      <c r="G10" s="66"/>
      <c r="H10" s="66"/>
      <c r="I10" s="66"/>
      <c r="J10" s="66"/>
    </row>
    <row r="11" spans="2:10" s="12" customFormat="1" ht="12.75" customHeight="1">
      <c r="B11" s="5" t="s">
        <v>11</v>
      </c>
      <c r="C11" s="6">
        <v>7495</v>
      </c>
      <c r="D11" s="6">
        <v>3559</v>
      </c>
      <c r="E11" s="6">
        <v>3936</v>
      </c>
      <c r="F11" s="7">
        <v>90.4</v>
      </c>
      <c r="G11" s="66"/>
      <c r="H11" s="66"/>
      <c r="I11" s="66"/>
      <c r="J11" s="66"/>
    </row>
    <row r="12" spans="2:10" s="12" customFormat="1" ht="12.75" customHeight="1">
      <c r="B12" s="5" t="s">
        <v>12</v>
      </c>
      <c r="C12" s="6">
        <v>7476</v>
      </c>
      <c r="D12" s="6">
        <v>3565</v>
      </c>
      <c r="E12" s="6">
        <v>3911</v>
      </c>
      <c r="F12" s="7">
        <v>91.2</v>
      </c>
      <c r="G12" s="66"/>
      <c r="H12" s="66"/>
      <c r="I12" s="66"/>
      <c r="J12" s="66"/>
    </row>
    <row r="13" spans="2:10" s="12" customFormat="1" ht="12.75" customHeight="1">
      <c r="B13" s="5" t="s">
        <v>13</v>
      </c>
      <c r="C13" s="6">
        <v>6494</v>
      </c>
      <c r="D13" s="6">
        <v>2986</v>
      </c>
      <c r="E13" s="6">
        <v>3508</v>
      </c>
      <c r="F13" s="7">
        <v>85.1</v>
      </c>
    </row>
    <row r="14" spans="2:10" s="12" customFormat="1" ht="12.75" customHeight="1">
      <c r="B14" s="5" t="s">
        <v>14</v>
      </c>
      <c r="C14" s="6">
        <v>5904</v>
      </c>
      <c r="D14" s="6">
        <v>2757</v>
      </c>
      <c r="E14" s="6">
        <v>3147</v>
      </c>
      <c r="F14" s="7">
        <v>87.6</v>
      </c>
    </row>
    <row r="15" spans="2:10" s="12" customFormat="1" ht="12.75" customHeight="1">
      <c r="B15" s="5" t="s">
        <v>15</v>
      </c>
      <c r="C15" s="6">
        <v>6481</v>
      </c>
      <c r="D15" s="6">
        <v>3104</v>
      </c>
      <c r="E15" s="6">
        <v>3377</v>
      </c>
      <c r="F15" s="7">
        <v>91.9</v>
      </c>
    </row>
    <row r="16" spans="2:10" s="12" customFormat="1" ht="12.75" customHeight="1">
      <c r="B16" s="5" t="s">
        <v>16</v>
      </c>
      <c r="C16" s="6">
        <v>6022</v>
      </c>
      <c r="D16" s="6">
        <v>2768</v>
      </c>
      <c r="E16" s="6">
        <v>3254</v>
      </c>
      <c r="F16" s="7">
        <v>85.1</v>
      </c>
    </row>
    <row r="17" spans="1:11" s="12" customFormat="1" ht="12.75" customHeight="1">
      <c r="B17" s="5" t="s">
        <v>17</v>
      </c>
      <c r="C17" s="6">
        <v>5695</v>
      </c>
      <c r="D17" s="6">
        <v>2757</v>
      </c>
      <c r="E17" s="6">
        <v>2938</v>
      </c>
      <c r="F17" s="7">
        <v>93.8</v>
      </c>
    </row>
    <row r="18" spans="1:11" s="12" customFormat="1" ht="12.75" customHeight="1">
      <c r="B18" s="5" t="s">
        <v>18</v>
      </c>
      <c r="C18" s="6">
        <v>4524</v>
      </c>
      <c r="D18" s="6">
        <v>2038</v>
      </c>
      <c r="E18" s="6">
        <v>2486</v>
      </c>
      <c r="F18" s="7">
        <v>82</v>
      </c>
    </row>
    <row r="19" spans="1:11" s="12" customFormat="1" ht="12.75" customHeight="1">
      <c r="B19" s="5" t="s">
        <v>19</v>
      </c>
      <c r="C19" s="6">
        <v>3962</v>
      </c>
      <c r="D19" s="6">
        <v>1755</v>
      </c>
      <c r="E19" s="6">
        <v>2207</v>
      </c>
      <c r="F19" s="7">
        <v>79.5</v>
      </c>
    </row>
    <row r="20" spans="1:11" s="12" customFormat="1" ht="12.75" customHeight="1">
      <c r="B20" s="5" t="s">
        <v>20</v>
      </c>
      <c r="C20" s="6">
        <v>3662</v>
      </c>
      <c r="D20" s="6">
        <v>1612</v>
      </c>
      <c r="E20" s="6">
        <v>2050</v>
      </c>
      <c r="F20" s="7">
        <v>78.599999999999994</v>
      </c>
    </row>
    <row r="21" spans="1:11" s="12" customFormat="1" ht="12.75" customHeight="1">
      <c r="B21" s="5" t="s">
        <v>21</v>
      </c>
      <c r="C21" s="6">
        <v>3314</v>
      </c>
      <c r="D21" s="6">
        <v>1417</v>
      </c>
      <c r="E21" s="6">
        <v>1897</v>
      </c>
      <c r="F21" s="7">
        <v>74.7</v>
      </c>
    </row>
    <row r="22" spans="1:11" s="12" customFormat="1" ht="12.75" customHeight="1">
      <c r="B22" s="5" t="s">
        <v>22</v>
      </c>
      <c r="C22" s="6">
        <v>2117</v>
      </c>
      <c r="D22" s="6">
        <v>680</v>
      </c>
      <c r="E22" s="6">
        <v>1437</v>
      </c>
      <c r="F22" s="7">
        <v>47.3</v>
      </c>
      <c r="H22" s="67"/>
      <c r="K22" s="23"/>
    </row>
    <row r="23" spans="1:11" s="12" customFormat="1" ht="12.75" customHeight="1">
      <c r="B23" s="5" t="s">
        <v>23</v>
      </c>
      <c r="C23" s="6">
        <v>1138</v>
      </c>
      <c r="D23" s="6">
        <v>324</v>
      </c>
      <c r="E23" s="6">
        <v>814</v>
      </c>
      <c r="F23" s="7">
        <v>39.799999999999997</v>
      </c>
      <c r="H23" s="67"/>
      <c r="K23" s="23"/>
    </row>
    <row r="24" spans="1:11" s="12" customFormat="1" ht="12.75" customHeight="1">
      <c r="B24" s="5" t="s">
        <v>24</v>
      </c>
      <c r="C24" s="6">
        <v>539</v>
      </c>
      <c r="D24" s="6">
        <v>70</v>
      </c>
      <c r="E24" s="6">
        <v>469</v>
      </c>
      <c r="F24" s="7">
        <v>14.9</v>
      </c>
      <c r="H24" s="67"/>
      <c r="K24" s="23"/>
    </row>
    <row r="25" spans="1:11" s="12" customFormat="1" ht="12.75" customHeight="1">
      <c r="B25" s="5" t="s">
        <v>25</v>
      </c>
      <c r="C25" s="6">
        <v>81</v>
      </c>
      <c r="D25" s="6">
        <v>21</v>
      </c>
      <c r="E25" s="6">
        <v>60</v>
      </c>
      <c r="F25" s="7">
        <v>35</v>
      </c>
    </row>
    <row r="26" spans="1:11" s="12" customFormat="1" ht="12.75" customHeight="1">
      <c r="B26" s="8" t="s">
        <v>26</v>
      </c>
      <c r="C26" s="9">
        <v>23</v>
      </c>
      <c r="D26" s="9">
        <v>2</v>
      </c>
      <c r="E26" s="9">
        <v>21</v>
      </c>
      <c r="F26" s="10">
        <v>9.5</v>
      </c>
      <c r="K26" s="41"/>
    </row>
    <row r="27" spans="1:11" s="12" customFormat="1" ht="12.75" customHeight="1">
      <c r="A27" s="5" t="s">
        <v>27</v>
      </c>
      <c r="B27" s="6"/>
      <c r="C27" s="6"/>
      <c r="D27" s="6"/>
      <c r="E27" s="7"/>
      <c r="K27" s="13"/>
    </row>
    <row r="28" spans="1:11" s="12" customFormat="1" ht="12.75" customHeight="1">
      <c r="B28" s="20"/>
      <c r="C28" s="6"/>
      <c r="D28" s="6"/>
      <c r="E28" s="7"/>
      <c r="H28" s="6"/>
      <c r="I28" s="6"/>
      <c r="K28" s="13"/>
    </row>
    <row r="29" spans="1:11" s="12" customFormat="1" ht="12.75" customHeight="1">
      <c r="B29" s="72" t="s">
        <v>100</v>
      </c>
      <c r="C29" s="6"/>
      <c r="D29" s="6"/>
      <c r="E29" s="7"/>
      <c r="H29" s="6"/>
      <c r="I29" s="6"/>
      <c r="J29" s="18"/>
      <c r="K29" s="23"/>
    </row>
    <row r="30" spans="1:11" s="12" customFormat="1" ht="11.25" customHeight="1">
      <c r="B30" s="84" t="s">
        <v>1</v>
      </c>
      <c r="C30" s="84"/>
      <c r="D30" s="84"/>
      <c r="E30" s="84"/>
      <c r="F30" s="84"/>
      <c r="H30" s="17"/>
      <c r="I30" s="17"/>
    </row>
    <row r="31" spans="1:11" s="12" customFormat="1">
      <c r="B31" s="69" t="s">
        <v>34</v>
      </c>
      <c r="C31" s="64"/>
      <c r="D31" s="64"/>
      <c r="E31" s="65"/>
      <c r="F31" s="70">
        <v>1</v>
      </c>
    </row>
    <row r="32" spans="1:11" s="12" customFormat="1">
      <c r="C32" s="6"/>
      <c r="D32" s="6"/>
      <c r="E32" s="7"/>
    </row>
    <row r="33" spans="2:9" s="12" customFormat="1">
      <c r="B33" s="12" t="s">
        <v>35</v>
      </c>
      <c r="C33" s="6"/>
      <c r="D33" s="6"/>
      <c r="E33" s="7"/>
      <c r="F33" s="67">
        <v>0.224</v>
      </c>
    </row>
    <row r="34" spans="2:9" s="12" customFormat="1">
      <c r="B34" s="12" t="s">
        <v>57</v>
      </c>
      <c r="E34" s="7"/>
      <c r="F34" s="67">
        <v>0.63400000000000001</v>
      </c>
      <c r="H34" s="6"/>
      <c r="I34" s="6"/>
    </row>
    <row r="35" spans="2:9" s="12" customFormat="1">
      <c r="B35" s="12" t="s">
        <v>36</v>
      </c>
      <c r="E35" s="7"/>
      <c r="F35" s="67">
        <v>0.14199999999999999</v>
      </c>
      <c r="H35" s="6"/>
      <c r="I35" s="6"/>
    </row>
    <row r="36" spans="2:9" s="12" customFormat="1">
      <c r="E36" s="7"/>
      <c r="H36" s="6"/>
      <c r="I36" s="6"/>
    </row>
    <row r="37" spans="2:9" s="12" customFormat="1" ht="11.25" customHeight="1">
      <c r="B37" s="12" t="s">
        <v>53</v>
      </c>
      <c r="E37" s="7"/>
      <c r="F37" s="67">
        <v>0.35799999999999998</v>
      </c>
      <c r="H37" s="6"/>
      <c r="I37" s="6"/>
    </row>
    <row r="38" spans="2:9" s="12" customFormat="1">
      <c r="B38" s="12" t="s">
        <v>60</v>
      </c>
      <c r="E38" s="7"/>
      <c r="F38" s="67">
        <v>0.57799999999999996</v>
      </c>
      <c r="H38" s="6"/>
      <c r="I38" s="14"/>
    </row>
    <row r="39" spans="2:9" s="12" customFormat="1">
      <c r="B39" s="12" t="s">
        <v>58</v>
      </c>
      <c r="E39" s="7"/>
      <c r="F39" s="67">
        <v>0.89100000000000001</v>
      </c>
      <c r="H39" s="15"/>
      <c r="I39" s="15"/>
    </row>
    <row r="40" spans="2:9" s="12" customFormat="1" ht="22.5" customHeight="1">
      <c r="B40" s="85" t="s">
        <v>30</v>
      </c>
      <c r="C40" s="86"/>
      <c r="D40" s="86"/>
      <c r="E40" s="7"/>
      <c r="F40" s="68">
        <v>0.47199999999999998</v>
      </c>
      <c r="H40" s="13"/>
      <c r="I40" s="13"/>
    </row>
    <row r="41" spans="2:9" s="12" customFormat="1">
      <c r="B41" s="87" t="s">
        <v>3</v>
      </c>
      <c r="C41" s="87"/>
      <c r="D41" s="87"/>
      <c r="E41" s="87"/>
      <c r="F41" s="87"/>
      <c r="H41" s="13"/>
      <c r="I41" s="13"/>
    </row>
    <row r="42" spans="2:9" s="12" customFormat="1">
      <c r="B42" s="69" t="s">
        <v>34</v>
      </c>
      <c r="C42" s="64"/>
      <c r="D42" s="64"/>
      <c r="E42" s="65"/>
      <c r="F42" s="70">
        <v>1</v>
      </c>
    </row>
    <row r="43" spans="2:9" s="12" customFormat="1">
      <c r="B43" s="12" t="s">
        <v>35</v>
      </c>
      <c r="E43" s="7"/>
      <c r="F43" s="67">
        <v>0.24099999999999999</v>
      </c>
      <c r="H43" s="6"/>
      <c r="I43" s="6"/>
    </row>
    <row r="44" spans="2:9" s="12" customFormat="1">
      <c r="B44" s="12" t="s">
        <v>57</v>
      </c>
      <c r="E44" s="7"/>
      <c r="F44" s="67">
        <v>0.64</v>
      </c>
      <c r="H44" s="6"/>
      <c r="I44" s="6"/>
    </row>
    <row r="45" spans="2:9" s="12" customFormat="1">
      <c r="B45" s="12" t="s">
        <v>36</v>
      </c>
      <c r="E45" s="7"/>
      <c r="F45" s="67">
        <v>0.11899999999999999</v>
      </c>
      <c r="H45" s="6"/>
      <c r="I45" s="6"/>
    </row>
    <row r="46" spans="2:9" s="12" customFormat="1">
      <c r="E46" s="7"/>
      <c r="H46" s="6"/>
      <c r="I46" s="6"/>
    </row>
    <row r="47" spans="2:9" s="12" customFormat="1" ht="11.25" customHeight="1">
      <c r="B47" s="12" t="s">
        <v>53</v>
      </c>
      <c r="E47" s="7"/>
      <c r="F47" s="12">
        <v>34.1</v>
      </c>
      <c r="H47" s="6"/>
      <c r="I47" s="6"/>
    </row>
    <row r="48" spans="2:9">
      <c r="B48" s="12" t="s">
        <v>60</v>
      </c>
      <c r="C48" s="12"/>
      <c r="D48" s="12"/>
      <c r="F48" s="12">
        <v>56.3</v>
      </c>
      <c r="H48" s="14"/>
      <c r="I48" s="16"/>
    </row>
    <row r="49" spans="1:10">
      <c r="B49" s="12"/>
      <c r="C49" s="12"/>
      <c r="D49" s="12"/>
      <c r="H49" s="14"/>
      <c r="I49" s="16"/>
    </row>
    <row r="50" spans="1:10">
      <c r="B50" s="12"/>
      <c r="C50" s="12"/>
      <c r="D50" s="12"/>
      <c r="H50" s="14"/>
      <c r="I50" s="16"/>
    </row>
    <row r="51" spans="1:10">
      <c r="B51" s="87" t="s">
        <v>4</v>
      </c>
      <c r="C51" s="87"/>
      <c r="D51" s="87"/>
      <c r="E51" s="87"/>
      <c r="F51" s="87"/>
      <c r="H51" s="14"/>
      <c r="I51" s="16"/>
    </row>
    <row r="52" spans="1:10" ht="15" customHeight="1">
      <c r="B52" s="69" t="s">
        <v>34</v>
      </c>
      <c r="C52" s="64"/>
      <c r="D52" s="64"/>
      <c r="E52" s="65"/>
      <c r="F52" s="70">
        <v>1</v>
      </c>
    </row>
    <row r="53" spans="1:10">
      <c r="B53" s="12" t="s">
        <v>28</v>
      </c>
      <c r="F53" s="67">
        <v>0.21</v>
      </c>
    </row>
    <row r="54" spans="1:10">
      <c r="B54" s="12" t="s">
        <v>59</v>
      </c>
      <c r="F54" s="67">
        <v>0.628</v>
      </c>
    </row>
    <row r="55" spans="1:10" ht="11.25" customHeight="1">
      <c r="A55" s="66"/>
      <c r="B55" s="12" t="s">
        <v>29</v>
      </c>
      <c r="C55" s="66"/>
      <c r="D55" s="66"/>
      <c r="E55" s="66"/>
      <c r="F55" s="67">
        <v>0.16200000000000001</v>
      </c>
    </row>
    <row r="56" spans="1:10" ht="16.5" customHeight="1">
      <c r="A56" s="66"/>
      <c r="B56" s="66"/>
      <c r="C56" s="66"/>
      <c r="D56" s="66"/>
      <c r="E56" s="66"/>
      <c r="F56" s="66"/>
      <c r="G56" s="53"/>
    </row>
    <row r="57" spans="1:10">
      <c r="B57" s="12" t="s">
        <v>53</v>
      </c>
      <c r="F57" s="12">
        <v>37.200000000000003</v>
      </c>
    </row>
    <row r="58" spans="1:10">
      <c r="B58" s="24" t="s">
        <v>60</v>
      </c>
      <c r="C58" s="9"/>
      <c r="D58" s="9"/>
      <c r="E58" s="10"/>
      <c r="F58" s="24">
        <v>59.1</v>
      </c>
    </row>
    <row r="60" spans="1:10" s="20" customFormat="1" ht="31.5" customHeight="1">
      <c r="A60" s="83" t="s">
        <v>62</v>
      </c>
      <c r="B60" s="83"/>
      <c r="C60" s="83"/>
      <c r="D60" s="83"/>
      <c r="E60" s="83"/>
      <c r="F60" s="83"/>
      <c r="G60" s="83"/>
      <c r="H60" s="83"/>
    </row>
    <row r="61" spans="1:10" s="20" customFormat="1" ht="32.25" customHeight="1">
      <c r="A61" s="5" t="s">
        <v>27</v>
      </c>
      <c r="B61" s="6"/>
      <c r="C61" s="6"/>
      <c r="D61" s="6"/>
      <c r="E61" s="7"/>
      <c r="F61" s="12"/>
      <c r="G61" s="53"/>
    </row>
    <row r="62" spans="1:10" ht="21" customHeight="1">
      <c r="A62" s="76" t="s">
        <v>32</v>
      </c>
      <c r="G62" s="58"/>
    </row>
    <row r="63" spans="1:10" s="75" customFormat="1" ht="24.95" customHeight="1">
      <c r="A63" s="81" t="s">
        <v>68</v>
      </c>
      <c r="B63" s="91"/>
      <c r="C63" s="91"/>
      <c r="D63" s="91"/>
      <c r="E63" s="91"/>
      <c r="F63" s="91"/>
      <c r="G63" s="77"/>
      <c r="H63" s="78"/>
      <c r="I63" s="78"/>
      <c r="J63" s="78"/>
    </row>
    <row r="64" spans="1:10" s="75" customFormat="1" ht="24.95" customHeight="1">
      <c r="A64" s="81" t="s">
        <v>101</v>
      </c>
      <c r="B64" s="81"/>
      <c r="C64" s="81"/>
      <c r="D64" s="81"/>
      <c r="E64" s="81"/>
      <c r="F64" s="81"/>
      <c r="G64" s="81"/>
      <c r="H64" s="81"/>
      <c r="I64" s="81"/>
      <c r="J64" s="78"/>
    </row>
    <row r="65" spans="1:10" s="75" customFormat="1" ht="24.95" customHeight="1">
      <c r="A65" s="88" t="s">
        <v>33</v>
      </c>
      <c r="B65" s="88"/>
      <c r="C65" s="88"/>
      <c r="D65" s="88"/>
      <c r="E65" s="88"/>
      <c r="F65" s="88"/>
      <c r="G65" s="88"/>
      <c r="H65" s="88"/>
      <c r="I65" s="88"/>
      <c r="J65" s="88"/>
    </row>
    <row r="66" spans="1:10" s="75" customFormat="1" ht="24.95" customHeight="1">
      <c r="A66" s="81" t="s">
        <v>69</v>
      </c>
      <c r="B66" s="81"/>
      <c r="C66" s="81"/>
      <c r="D66" s="81"/>
      <c r="E66" s="81"/>
      <c r="F66" s="81"/>
      <c r="G66" s="81"/>
      <c r="H66" s="78"/>
      <c r="I66" s="78"/>
      <c r="J66" s="78"/>
    </row>
    <row r="67" spans="1:10" s="75" customFormat="1" ht="24.95" customHeight="1">
      <c r="A67" s="81" t="s">
        <v>61</v>
      </c>
      <c r="B67" s="81"/>
      <c r="C67" s="81"/>
      <c r="D67" s="81"/>
      <c r="E67" s="81"/>
      <c r="F67" s="81"/>
      <c r="G67" s="81"/>
      <c r="H67" s="81"/>
      <c r="I67" s="81"/>
      <c r="J67" s="81"/>
    </row>
    <row r="68" spans="1:10" s="75" customFormat="1" ht="12.75" customHeight="1">
      <c r="A68" s="79"/>
      <c r="B68" s="80"/>
      <c r="C68" s="80"/>
      <c r="D68" s="80"/>
      <c r="E68" s="80"/>
      <c r="F68" s="80"/>
      <c r="G68" s="78"/>
      <c r="H68" s="78"/>
      <c r="I68" s="78"/>
      <c r="J68" s="78"/>
    </row>
    <row r="69" spans="1:10" s="75" customFormat="1" ht="24.95" customHeight="1">
      <c r="A69" s="82" t="s">
        <v>89</v>
      </c>
      <c r="B69" s="82"/>
      <c r="C69" s="82"/>
      <c r="D69" s="82"/>
      <c r="E69" s="82"/>
      <c r="F69" s="82"/>
      <c r="G69" s="82"/>
      <c r="H69" s="82"/>
      <c r="I69" s="82"/>
      <c r="J69" s="82"/>
    </row>
  </sheetData>
  <mergeCells count="12">
    <mergeCell ref="B2:G2"/>
    <mergeCell ref="A63:F63"/>
    <mergeCell ref="A67:J67"/>
    <mergeCell ref="A69:J69"/>
    <mergeCell ref="A60:H60"/>
    <mergeCell ref="B30:F30"/>
    <mergeCell ref="B40:D40"/>
    <mergeCell ref="B41:F41"/>
    <mergeCell ref="B51:F51"/>
    <mergeCell ref="A66:G66"/>
    <mergeCell ref="A65:J65"/>
    <mergeCell ref="A64:I64"/>
  </mergeCells>
  <phoneticPr fontId="6" type="noConversion"/>
  <pageMargins left="0.75" right="0.75" top="1" bottom="1" header="0" footer="0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workbookViewId="0">
      <selection activeCell="A51" sqref="A51:E51"/>
    </sheetView>
  </sheetViews>
  <sheetFormatPr baseColWidth="10" defaultRowHeight="12.75"/>
  <cols>
    <col min="1" max="1" width="3" customWidth="1"/>
    <col min="2" max="2" width="35.85546875" customWidth="1"/>
    <col min="3" max="5" width="13.140625" customWidth="1"/>
    <col min="8" max="8" width="16.42578125" customWidth="1"/>
    <col min="10" max="10" width="15.28515625" bestFit="1" customWidth="1"/>
  </cols>
  <sheetData>
    <row r="1" spans="2:10" s="22" customFormat="1" ht="19.5" customHeight="1">
      <c r="B1" s="96" t="s">
        <v>87</v>
      </c>
      <c r="C1" s="97"/>
      <c r="D1" s="97"/>
      <c r="E1" s="97"/>
      <c r="F1" s="55"/>
      <c r="G1" s="55"/>
    </row>
    <row r="3" spans="2:10" s="20" customFormat="1" ht="11.25">
      <c r="B3" s="59" t="s">
        <v>83</v>
      </c>
      <c r="C3" s="59"/>
      <c r="D3" s="59"/>
      <c r="E3" s="60"/>
      <c r="H3" s="26"/>
      <c r="J3" s="26"/>
    </row>
    <row r="4" spans="2:10" s="20" customFormat="1" ht="3" customHeight="1">
      <c r="H4" s="26"/>
      <c r="J4" s="26"/>
    </row>
    <row r="5" spans="2:10" s="20" customFormat="1" ht="11.25">
      <c r="B5" s="36" t="s">
        <v>82</v>
      </c>
      <c r="C5" s="36">
        <v>2001</v>
      </c>
      <c r="D5" s="36">
        <v>2010</v>
      </c>
      <c r="E5" s="38"/>
      <c r="H5" s="27"/>
      <c r="J5" s="28"/>
    </row>
    <row r="6" spans="2:10" s="30" customFormat="1" ht="3" customHeight="1">
      <c r="B6" s="29"/>
      <c r="C6" s="29"/>
      <c r="D6" s="29"/>
      <c r="J6" s="30">
        <f>+J5/365</f>
        <v>0</v>
      </c>
    </row>
    <row r="7" spans="2:10" s="30" customFormat="1" ht="11.25">
      <c r="B7" s="20" t="s">
        <v>37</v>
      </c>
      <c r="C7" s="31">
        <v>99193</v>
      </c>
      <c r="D7" s="31">
        <v>104590</v>
      </c>
    </row>
    <row r="8" spans="2:10" s="30" customFormat="1" ht="3" customHeight="1">
      <c r="B8" s="20"/>
      <c r="C8" s="31"/>
      <c r="D8" s="31"/>
    </row>
    <row r="9" spans="2:10" s="20" customFormat="1" ht="11.25">
      <c r="B9" s="36" t="s">
        <v>38</v>
      </c>
      <c r="C9" s="54" t="s">
        <v>70</v>
      </c>
      <c r="D9" s="54" t="s">
        <v>71</v>
      </c>
      <c r="E9" s="38"/>
      <c r="H9" s="27"/>
      <c r="J9" s="28"/>
    </row>
    <row r="10" spans="2:10" s="30" customFormat="1" ht="3" customHeight="1">
      <c r="B10" s="20"/>
      <c r="C10" s="31"/>
      <c r="D10" s="31"/>
    </row>
    <row r="11" spans="2:10" s="20" customFormat="1" ht="11.25">
      <c r="B11" s="20" t="s">
        <v>97</v>
      </c>
      <c r="C11" s="31">
        <v>4601</v>
      </c>
      <c r="D11" s="31">
        <v>5397</v>
      </c>
    </row>
    <row r="12" spans="2:10" s="20" customFormat="1" ht="11.25">
      <c r="B12" s="20" t="s">
        <v>98</v>
      </c>
      <c r="C12" s="32">
        <v>4.8640476995940457E-2</v>
      </c>
      <c r="D12" s="32">
        <v>5.4000000000000006E-2</v>
      </c>
    </row>
    <row r="13" spans="2:10" s="20" customFormat="1" ht="11.25">
      <c r="B13" s="20" t="s">
        <v>99</v>
      </c>
      <c r="C13" s="28">
        <v>436.31202909846718</v>
      </c>
      <c r="D13" s="28">
        <v>605.00767813267817</v>
      </c>
    </row>
    <row r="14" spans="2:10" s="20" customFormat="1" ht="11.25">
      <c r="B14" s="20" t="s">
        <v>88</v>
      </c>
      <c r="C14" s="33">
        <v>4.5140568911523626</v>
      </c>
      <c r="D14" s="33">
        <v>5.9568245554462163</v>
      </c>
      <c r="E14" s="20" t="s">
        <v>39</v>
      </c>
    </row>
    <row r="15" spans="2:10" s="20" customFormat="1" ht="3" customHeight="1">
      <c r="C15" s="34"/>
    </row>
    <row r="16" spans="2:10" s="20" customFormat="1" ht="11.25">
      <c r="B16" s="36" t="s">
        <v>56</v>
      </c>
      <c r="C16" s="36">
        <v>2001</v>
      </c>
      <c r="D16" s="36">
        <v>2010</v>
      </c>
      <c r="E16" s="38"/>
      <c r="H16" s="27"/>
      <c r="J16" s="28"/>
    </row>
    <row r="17" spans="2:10" s="20" customFormat="1" ht="3" customHeight="1"/>
    <row r="18" spans="2:10" s="20" customFormat="1" ht="11.25">
      <c r="B18" s="20" t="s">
        <v>42</v>
      </c>
      <c r="C18" s="35">
        <v>7.1737574113868137E-3</v>
      </c>
      <c r="D18" s="35">
        <v>6.6937240145396974E-3</v>
      </c>
    </row>
    <row r="19" spans="2:10" s="20" customFormat="1" ht="11.25">
      <c r="B19" s="20" t="s">
        <v>40</v>
      </c>
      <c r="C19" s="25">
        <v>3010.19</v>
      </c>
      <c r="D19" s="25">
        <v>3010.19</v>
      </c>
      <c r="E19" s="49" t="s">
        <v>43</v>
      </c>
    </row>
    <row r="20" spans="2:10" s="20" customFormat="1" ht="11.25">
      <c r="B20" s="20" t="s">
        <v>41</v>
      </c>
      <c r="C20" s="33">
        <f>+C7/C19</f>
        <v>32.952404997691175</v>
      </c>
      <c r="D20" s="33">
        <v>34.799999999999997</v>
      </c>
      <c r="E20" s="49" t="s">
        <v>75</v>
      </c>
    </row>
    <row r="21" spans="2:10" ht="3" customHeight="1"/>
    <row r="22" spans="2:10" s="20" customFormat="1" ht="11.25">
      <c r="B22" s="59" t="s">
        <v>44</v>
      </c>
      <c r="C22" s="59"/>
      <c r="D22" s="59"/>
      <c r="E22" s="60"/>
      <c r="H22" s="26"/>
      <c r="J22" s="26"/>
    </row>
    <row r="23" spans="2:10" ht="3" customHeight="1"/>
    <row r="24" spans="2:10">
      <c r="B24" s="36" t="s">
        <v>55</v>
      </c>
      <c r="C24" s="36">
        <v>2001</v>
      </c>
      <c r="D24" s="36">
        <v>2010</v>
      </c>
      <c r="E24" s="37"/>
    </row>
    <row r="25" spans="2:10" ht="3" customHeight="1"/>
    <row r="26" spans="2:10" s="20" customFormat="1" ht="11.25">
      <c r="B26" s="20" t="s">
        <v>45</v>
      </c>
      <c r="C26" s="31">
        <v>30429</v>
      </c>
      <c r="D26" s="31">
        <v>34768</v>
      </c>
    </row>
    <row r="27" spans="2:10" s="20" customFormat="1" ht="11.25">
      <c r="B27" s="20" t="s">
        <v>46</v>
      </c>
      <c r="C27" s="31">
        <v>98601</v>
      </c>
      <c r="D27" s="31">
        <v>103914</v>
      </c>
    </row>
    <row r="28" spans="2:10" s="20" customFormat="1" ht="11.25">
      <c r="B28" s="47" t="s">
        <v>47</v>
      </c>
      <c r="C28" s="50">
        <f>+C27/C26</f>
        <v>3.2403628117913832</v>
      </c>
      <c r="D28" s="50">
        <f>+D27/D26</f>
        <v>2.9887827887712839</v>
      </c>
      <c r="E28" s="47" t="s">
        <v>74</v>
      </c>
    </row>
    <row r="29" spans="2:10" s="20" customFormat="1" ht="3" customHeight="1">
      <c r="B29" s="47"/>
      <c r="C29" s="50"/>
      <c r="D29" s="50"/>
      <c r="E29" s="47"/>
    </row>
    <row r="30" spans="2:10" s="20" customFormat="1" ht="11.25">
      <c r="B30" s="59" t="s">
        <v>84</v>
      </c>
      <c r="C30" s="59"/>
      <c r="D30" s="59"/>
      <c r="E30" s="60"/>
      <c r="H30" s="26"/>
      <c r="J30" s="26"/>
    </row>
    <row r="31" spans="2:10" ht="3" customHeight="1"/>
    <row r="32" spans="2:10">
      <c r="B32" s="36" t="s">
        <v>66</v>
      </c>
      <c r="C32" s="36">
        <v>2001</v>
      </c>
      <c r="D32" s="36">
        <v>2010</v>
      </c>
      <c r="E32" s="37"/>
    </row>
    <row r="33" spans="2:5" ht="3" customHeight="1"/>
    <row r="34" spans="2:5">
      <c r="B34" s="20" t="s">
        <v>64</v>
      </c>
      <c r="C34" s="31">
        <v>36465</v>
      </c>
      <c r="D34" s="31">
        <v>39533</v>
      </c>
    </row>
    <row r="35" spans="2:5" s="20" customFormat="1" ht="11.25">
      <c r="B35" s="20" t="s">
        <v>50</v>
      </c>
      <c r="C35" s="31">
        <v>29602</v>
      </c>
      <c r="D35" s="31">
        <v>33511</v>
      </c>
    </row>
    <row r="36" spans="2:5" s="20" customFormat="1" ht="11.25">
      <c r="B36" s="20" t="s">
        <v>67</v>
      </c>
      <c r="C36" s="31">
        <v>6821</v>
      </c>
      <c r="D36" s="31">
        <v>5974</v>
      </c>
    </row>
    <row r="37" spans="2:5" s="20" customFormat="1" ht="11.25">
      <c r="B37" s="20" t="s">
        <v>65</v>
      </c>
      <c r="C37" s="31">
        <v>39</v>
      </c>
      <c r="D37" s="31">
        <v>48</v>
      </c>
    </row>
    <row r="38" spans="2:5" s="20" customFormat="1" ht="3" customHeight="1">
      <c r="C38" s="31"/>
      <c r="D38" s="31"/>
    </row>
    <row r="39" spans="2:5" s="20" customFormat="1">
      <c r="B39" s="36" t="s">
        <v>55</v>
      </c>
      <c r="C39" s="36">
        <v>2001</v>
      </c>
      <c r="D39" s="36">
        <v>2010</v>
      </c>
      <c r="E39" s="37"/>
    </row>
    <row r="40" spans="2:5" s="20" customFormat="1" ht="3.75" customHeight="1">
      <c r="C40" s="31"/>
      <c r="D40" s="31"/>
    </row>
    <row r="41" spans="2:5" s="20" customFormat="1" ht="11.25">
      <c r="B41" s="20" t="s">
        <v>48</v>
      </c>
      <c r="C41" s="27">
        <f>+C26/C35</f>
        <v>1.0279373015336801</v>
      </c>
      <c r="D41" s="27">
        <f>+D26/D35</f>
        <v>1.0375100713198651</v>
      </c>
      <c r="E41" s="20" t="s">
        <v>72</v>
      </c>
    </row>
    <row r="42" spans="2:5">
      <c r="B42" s="20" t="s">
        <v>49</v>
      </c>
      <c r="C42" s="48">
        <f>+C27/C35</f>
        <v>3.330889804742923</v>
      </c>
      <c r="D42" s="48">
        <f>+D27/D35</f>
        <v>3.1008922443376803</v>
      </c>
      <c r="E42" s="20" t="s">
        <v>73</v>
      </c>
    </row>
    <row r="43" spans="2:5" ht="3" customHeight="1">
      <c r="B43" s="20"/>
      <c r="C43" s="39"/>
      <c r="D43" s="39"/>
      <c r="E43" s="20"/>
    </row>
    <row r="44" spans="2:5">
      <c r="B44" s="36" t="s">
        <v>54</v>
      </c>
      <c r="C44" s="36">
        <v>2001</v>
      </c>
      <c r="D44" s="36">
        <v>2010</v>
      </c>
      <c r="E44" s="37"/>
    </row>
    <row r="45" spans="2:5" ht="2.25" customHeight="1">
      <c r="B45" s="20"/>
      <c r="C45" s="39"/>
      <c r="D45" s="39"/>
      <c r="E45" s="20"/>
    </row>
    <row r="46" spans="2:5">
      <c r="B46" s="20" t="s">
        <v>51</v>
      </c>
      <c r="C46" s="32">
        <v>0.98006891426254983</v>
      </c>
      <c r="D46" s="32">
        <v>0.98179702187341467</v>
      </c>
    </row>
    <row r="47" spans="2:5">
      <c r="B47" s="40" t="s">
        <v>52</v>
      </c>
      <c r="C47" s="51">
        <v>1.9931085737450172E-2</v>
      </c>
      <c r="D47" s="51">
        <v>1.8202978126585299E-2</v>
      </c>
      <c r="E47" s="52"/>
    </row>
    <row r="48" spans="2:5" ht="9" customHeight="1"/>
    <row r="49" spans="1:7" s="19" customFormat="1" ht="11.25">
      <c r="A49" s="11" t="s">
        <v>76</v>
      </c>
      <c r="B49" s="6"/>
      <c r="C49" s="6"/>
      <c r="D49" s="6"/>
      <c r="E49" s="7"/>
      <c r="F49" s="1"/>
    </row>
    <row r="50" spans="1:7" s="19" customFormat="1">
      <c r="A50" s="98" t="s">
        <v>85</v>
      </c>
      <c r="B50" s="99"/>
      <c r="C50" s="99"/>
      <c r="D50" s="99"/>
      <c r="E50" s="99"/>
      <c r="F50" s="1"/>
    </row>
    <row r="51" spans="1:7" s="19" customFormat="1" ht="70.5" customHeight="1">
      <c r="A51" s="100" t="s">
        <v>86</v>
      </c>
      <c r="B51" s="99"/>
      <c r="C51" s="99"/>
      <c r="D51" s="99"/>
      <c r="E51" s="99"/>
      <c r="F51" s="1"/>
    </row>
    <row r="52" spans="1:7" s="19" customFormat="1" ht="9" customHeight="1">
      <c r="A52" s="56"/>
      <c r="B52" s="57"/>
      <c r="C52" s="57"/>
      <c r="D52" s="57"/>
      <c r="E52" s="57"/>
      <c r="F52" s="1"/>
    </row>
    <row r="53" spans="1:7" s="43" customFormat="1" ht="11.25">
      <c r="A53" s="11" t="s">
        <v>32</v>
      </c>
      <c r="B53" s="6"/>
      <c r="C53" s="6"/>
      <c r="D53" s="6"/>
      <c r="E53" s="7"/>
      <c r="F53" s="42"/>
    </row>
    <row r="54" spans="1:7" s="46" customFormat="1" ht="24" customHeight="1">
      <c r="A54" s="101" t="s">
        <v>93</v>
      </c>
      <c r="B54" s="102"/>
      <c r="C54" s="102"/>
      <c r="D54" s="102"/>
      <c r="E54" s="102"/>
      <c r="F54" s="45"/>
    </row>
    <row r="55" spans="1:7" s="46" customFormat="1" ht="23.25" customHeight="1">
      <c r="A55" s="93" t="s">
        <v>94</v>
      </c>
      <c r="B55" s="95"/>
      <c r="C55" s="95"/>
      <c r="D55" s="95"/>
      <c r="E55" s="95"/>
      <c r="F55" s="45"/>
      <c r="G55" s="45"/>
    </row>
    <row r="56" spans="1:7" s="46" customFormat="1" ht="24" customHeight="1">
      <c r="A56" s="93" t="s">
        <v>95</v>
      </c>
      <c r="B56" s="95"/>
      <c r="C56" s="95"/>
      <c r="D56" s="95"/>
      <c r="E56" s="95"/>
      <c r="F56" s="45"/>
      <c r="G56" s="45"/>
    </row>
    <row r="57" spans="1:7" s="43" customFormat="1" ht="23.25" customHeight="1">
      <c r="A57" s="93" t="s">
        <v>96</v>
      </c>
      <c r="B57" s="95"/>
      <c r="C57" s="95"/>
      <c r="D57" s="95"/>
      <c r="E57" s="95"/>
      <c r="F57" s="45"/>
      <c r="G57" s="45"/>
    </row>
    <row r="58" spans="1:7" s="43" customFormat="1">
      <c r="A58" s="93" t="s">
        <v>77</v>
      </c>
      <c r="B58" s="94"/>
      <c r="C58" s="94"/>
      <c r="D58" s="94"/>
      <c r="E58" s="94"/>
      <c r="F58" s="45"/>
      <c r="G58" s="45"/>
    </row>
    <row r="59" spans="1:7" s="43" customFormat="1" ht="22.5" customHeight="1">
      <c r="A59" s="93" t="s">
        <v>79</v>
      </c>
      <c r="B59" s="94"/>
      <c r="C59" s="94"/>
      <c r="D59" s="94"/>
      <c r="E59" s="94"/>
      <c r="F59" s="45"/>
      <c r="G59" s="45"/>
    </row>
    <row r="60" spans="1:7" s="43" customFormat="1" ht="22.5" customHeight="1">
      <c r="A60" s="93" t="s">
        <v>78</v>
      </c>
      <c r="B60" s="94"/>
      <c r="C60" s="94"/>
      <c r="D60" s="94"/>
      <c r="E60" s="94"/>
      <c r="F60" s="45"/>
      <c r="G60" s="45"/>
    </row>
    <row r="61" spans="1:7" s="43" customFormat="1" ht="11.25">
      <c r="A61" s="93" t="s">
        <v>80</v>
      </c>
      <c r="B61" s="95"/>
      <c r="C61" s="95"/>
      <c r="D61" s="95"/>
      <c r="E61" s="95"/>
      <c r="F61" s="45"/>
      <c r="G61" s="45"/>
    </row>
    <row r="62" spans="1:7" s="43" customFormat="1" ht="25.5" customHeight="1">
      <c r="A62" s="93" t="s">
        <v>63</v>
      </c>
      <c r="B62" s="95"/>
      <c r="C62" s="95"/>
      <c r="D62" s="95"/>
      <c r="E62" s="95"/>
      <c r="F62" s="45"/>
      <c r="G62" s="45"/>
    </row>
    <row r="63" spans="1:7" s="43" customFormat="1" ht="9" customHeight="1">
      <c r="A63" s="21"/>
      <c r="B63" s="44"/>
      <c r="C63" s="44"/>
      <c r="D63" s="44"/>
      <c r="E63" s="44"/>
      <c r="F63" s="44"/>
      <c r="G63" s="44"/>
    </row>
    <row r="64" spans="1:7" s="43" customFormat="1" ht="11.25">
      <c r="A64" s="103" t="s">
        <v>81</v>
      </c>
      <c r="B64" s="102"/>
      <c r="C64" s="102"/>
      <c r="D64" s="102"/>
      <c r="E64" s="102"/>
      <c r="F64" s="45"/>
      <c r="G64" s="45"/>
    </row>
    <row r="65" spans="1:7" s="43" customFormat="1" ht="27" customHeight="1">
      <c r="A65" s="92" t="s">
        <v>90</v>
      </c>
      <c r="B65" s="92"/>
      <c r="C65" s="92"/>
      <c r="D65" s="92"/>
      <c r="E65" s="92"/>
      <c r="F65" s="45"/>
      <c r="G65" s="45"/>
    </row>
    <row r="66" spans="1:7">
      <c r="A66" s="92" t="s">
        <v>91</v>
      </c>
      <c r="B66" s="92"/>
      <c r="C66" s="92"/>
      <c r="D66" s="92"/>
      <c r="E66" s="92"/>
    </row>
    <row r="67" spans="1:7" ht="27" customHeight="1">
      <c r="A67" s="92" t="s">
        <v>92</v>
      </c>
      <c r="B67" s="92"/>
      <c r="C67" s="92"/>
      <c r="D67" s="92"/>
      <c r="E67" s="92"/>
    </row>
  </sheetData>
  <mergeCells count="16">
    <mergeCell ref="A67:E67"/>
    <mergeCell ref="B1:E1"/>
    <mergeCell ref="A50:E50"/>
    <mergeCell ref="A51:E51"/>
    <mergeCell ref="A54:E54"/>
    <mergeCell ref="A55:E55"/>
    <mergeCell ref="A56:E56"/>
    <mergeCell ref="A57:E57"/>
    <mergeCell ref="A58:E58"/>
    <mergeCell ref="A64:E64"/>
    <mergeCell ref="A65:E65"/>
    <mergeCell ref="A66:E66"/>
    <mergeCell ref="A59:E59"/>
    <mergeCell ref="A60:E60"/>
    <mergeCell ref="A61:E61"/>
    <mergeCell ref="A62:E62"/>
  </mergeCells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abSelected="1" workbookViewId="0">
      <selection activeCell="F34" sqref="F34"/>
    </sheetView>
  </sheetViews>
  <sheetFormatPr baseColWidth="10" defaultRowHeight="15"/>
  <cols>
    <col min="1" max="16384" width="11.42578125" style="104"/>
  </cols>
  <sheetData>
    <row r="1" spans="1:3">
      <c r="A1" s="104" t="s">
        <v>107</v>
      </c>
      <c r="B1" s="104" t="s">
        <v>106</v>
      </c>
      <c r="C1" s="104" t="s">
        <v>105</v>
      </c>
    </row>
    <row r="2" spans="1:3">
      <c r="A2" s="104" t="s">
        <v>6</v>
      </c>
      <c r="B2" s="104">
        <f>7.38*-1</f>
        <v>-7.38</v>
      </c>
      <c r="C2" s="104">
        <v>7.18</v>
      </c>
    </row>
    <row r="3" spans="1:3">
      <c r="A3" s="105" t="s">
        <v>104</v>
      </c>
      <c r="B3" s="104">
        <f>8.55*-1</f>
        <v>-8.5500000000000007</v>
      </c>
      <c r="C3" s="104">
        <v>6.95</v>
      </c>
    </row>
    <row r="4" spans="1:3">
      <c r="A4" s="105" t="s">
        <v>103</v>
      </c>
      <c r="B4" s="104">
        <f>8.55*-1</f>
        <v>-8.5500000000000007</v>
      </c>
      <c r="C4" s="104">
        <v>6.67</v>
      </c>
    </row>
    <row r="5" spans="1:3">
      <c r="A5" s="104" t="s">
        <v>9</v>
      </c>
      <c r="B5" s="104">
        <f>8.36*-1</f>
        <v>-8.36</v>
      </c>
      <c r="C5" s="104">
        <v>7.96</v>
      </c>
    </row>
    <row r="6" spans="1:3">
      <c r="A6" s="104" t="s">
        <v>10</v>
      </c>
      <c r="B6" s="104">
        <f>7.74*-1</f>
        <v>-7.74</v>
      </c>
      <c r="C6" s="104">
        <v>6.41</v>
      </c>
    </row>
    <row r="7" spans="1:3">
      <c r="A7" s="104" t="s">
        <v>11</v>
      </c>
      <c r="B7" s="104">
        <f>7.21*-1</f>
        <v>-7.21</v>
      </c>
      <c r="C7" s="104">
        <v>7.48</v>
      </c>
    </row>
    <row r="8" spans="1:3">
      <c r="A8" s="104" t="s">
        <v>12</v>
      </c>
      <c r="B8" s="104">
        <f>6.55*-1</f>
        <v>-6.55</v>
      </c>
      <c r="C8" s="104">
        <v>6.16</v>
      </c>
    </row>
    <row r="9" spans="1:3">
      <c r="A9" s="104" t="s">
        <v>13</v>
      </c>
      <c r="B9" s="104">
        <f>7.25*-1</f>
        <v>-7.25</v>
      </c>
      <c r="C9" s="104">
        <v>6.5</v>
      </c>
    </row>
    <row r="10" spans="1:3">
      <c r="A10" s="104" t="s">
        <v>14</v>
      </c>
      <c r="B10" s="104">
        <f>5.39*-1</f>
        <v>-5.39</v>
      </c>
      <c r="C10" s="104">
        <v>6.18</v>
      </c>
    </row>
    <row r="11" spans="1:3">
      <c r="A11" s="104" t="s">
        <v>15</v>
      </c>
      <c r="B11" s="104">
        <f>5.98*-1</f>
        <v>-5.98</v>
      </c>
      <c r="C11" s="104">
        <v>6.62</v>
      </c>
    </row>
    <row r="12" spans="1:3">
      <c r="A12" s="104" t="s">
        <v>16</v>
      </c>
      <c r="B12" s="104">
        <f>5.81*-1</f>
        <v>-5.81</v>
      </c>
      <c r="C12" s="104">
        <v>4.83</v>
      </c>
    </row>
    <row r="13" spans="1:3">
      <c r="A13" s="104" t="s">
        <v>17</v>
      </c>
      <c r="B13" s="104">
        <f>5.12*-1</f>
        <v>-5.12</v>
      </c>
      <c r="C13" s="104">
        <v>5.73</v>
      </c>
    </row>
    <row r="14" spans="1:3">
      <c r="A14" s="104" t="s">
        <v>18</v>
      </c>
      <c r="B14" s="104">
        <f>4.6*-1</f>
        <v>-4.5999999999999996</v>
      </c>
      <c r="C14" s="104">
        <v>4.33</v>
      </c>
    </row>
    <row r="15" spans="1:3">
      <c r="A15" s="104" t="s">
        <v>19</v>
      </c>
      <c r="B15" s="104">
        <f>3.7*-1</f>
        <v>-3.7</v>
      </c>
      <c r="C15" s="104">
        <v>4.2300000000000004</v>
      </c>
    </row>
    <row r="16" spans="1:3">
      <c r="A16" s="104" t="s">
        <v>20</v>
      </c>
      <c r="B16" s="104">
        <f>3.09*-1</f>
        <v>-3.09</v>
      </c>
      <c r="C16" s="104">
        <v>3.75</v>
      </c>
    </row>
    <row r="17" spans="1:3">
      <c r="A17" s="104" t="s">
        <v>21</v>
      </c>
      <c r="B17" s="104">
        <f>2.4*-1</f>
        <v>-2.4</v>
      </c>
      <c r="C17" s="104">
        <v>3.39</v>
      </c>
    </row>
    <row r="18" spans="1:3">
      <c r="A18" s="104" t="s">
        <v>22</v>
      </c>
      <c r="B18" s="104">
        <f>1.26*-1</f>
        <v>-1.26</v>
      </c>
      <c r="C18" s="104">
        <v>2.41</v>
      </c>
    </row>
    <row r="19" spans="1:3">
      <c r="A19" s="104" t="s">
        <v>23</v>
      </c>
      <c r="B19" s="104">
        <f>0.82*-1</f>
        <v>-0.82</v>
      </c>
      <c r="C19" s="104">
        <v>2.35</v>
      </c>
    </row>
    <row r="20" spans="1:3">
      <c r="A20" s="104" t="s">
        <v>24</v>
      </c>
      <c r="B20" s="104">
        <f>0.2*-1</f>
        <v>-0.2</v>
      </c>
      <c r="C20" s="104">
        <v>0.52</v>
      </c>
    </row>
    <row r="21" spans="1:3">
      <c r="A21" s="104" t="s">
        <v>102</v>
      </c>
      <c r="B21" s="104">
        <f>0.04*-1</f>
        <v>-0.04</v>
      </c>
      <c r="C21" s="104">
        <v>0.33</v>
      </c>
    </row>
    <row r="22" spans="1:3">
      <c r="A22" s="104" t="s">
        <v>5</v>
      </c>
      <c r="B22" s="104">
        <f>SUM(B2:B21)</f>
        <v>-100.00000000000003</v>
      </c>
      <c r="C22" s="104">
        <f>SUM(C2:C21)</f>
        <v>99.97999999999999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Poblacion-estructural</vt:lpstr>
      <vt:lpstr>Otros Indicadores</vt:lpstr>
      <vt:lpstr>Histograma</vt:lpstr>
      <vt:lpstr>'Poblacion-estructural'!Área_de_impresión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</dc:creator>
  <cp:lastModifiedBy>Silvana</cp:lastModifiedBy>
  <cp:lastPrinted>2011-09-20T14:54:46Z</cp:lastPrinted>
  <dcterms:created xsi:type="dcterms:W3CDTF">2011-09-06T15:48:24Z</dcterms:created>
  <dcterms:modified xsi:type="dcterms:W3CDTF">2018-12-26T13:26:29Z</dcterms:modified>
</cp:coreProperties>
</file>